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20115" windowHeight="7875" activeTab="0"/>
  </bookViews>
  <sheets>
    <sheet name="Nov-20" sheetId="1" r:id="rId1"/>
  </sheets>
  <definedNames/>
  <calcPr fullCalcOnLoad="1"/>
</workbook>
</file>

<file path=xl/sharedStrings.xml><?xml version="1.0" encoding="utf-8"?>
<sst xmlns="http://schemas.openxmlformats.org/spreadsheetml/2006/main" count="49" uniqueCount="46">
  <si>
    <t>Jan</t>
  </si>
  <si>
    <t>Feb</t>
  </si>
  <si>
    <t>Mar</t>
  </si>
  <si>
    <t>Apr</t>
  </si>
  <si>
    <t>May</t>
  </si>
  <si>
    <t>June</t>
  </si>
  <si>
    <t>July</t>
  </si>
  <si>
    <t>Aug</t>
  </si>
  <si>
    <t>Sep</t>
  </si>
  <si>
    <t>Oct</t>
  </si>
  <si>
    <t>Nov</t>
  </si>
  <si>
    <t>Dec</t>
  </si>
  <si>
    <t>Start</t>
  </si>
  <si>
    <t>After 20</t>
  </si>
  <si>
    <t>Old</t>
  </si>
  <si>
    <t>New</t>
  </si>
  <si>
    <t>Date of Reaching Maximum</t>
  </si>
  <si>
    <t>Basic Pay - Old and New</t>
  </si>
  <si>
    <t>Special Pay - Old and New</t>
  </si>
  <si>
    <t>PQP - Old and New</t>
  </si>
  <si>
    <t>FPP - Old and New</t>
  </si>
  <si>
    <t>Special Allowance</t>
  </si>
  <si>
    <t>Transport</t>
  </si>
  <si>
    <t>Dearness Allowance</t>
  </si>
  <si>
    <t>Gross Salary</t>
  </si>
  <si>
    <t>Provident Fund</t>
  </si>
  <si>
    <t>Net Salary</t>
  </si>
  <si>
    <t>10th SP</t>
  </si>
  <si>
    <t>11th SP</t>
  </si>
  <si>
    <t>10th PQP</t>
  </si>
  <si>
    <t>11th PQP</t>
  </si>
  <si>
    <t>10th FPP</t>
  </si>
  <si>
    <t>11th FPP</t>
  </si>
  <si>
    <t>DA %</t>
  </si>
  <si>
    <t>HRA %</t>
  </si>
  <si>
    <t>For List</t>
  </si>
  <si>
    <t>Spl. All.</t>
  </si>
  <si>
    <t>HRA % and amount</t>
  </si>
  <si>
    <t>Gross Increase</t>
  </si>
  <si>
    <t>Net Increase</t>
  </si>
  <si>
    <t>All India Bank Employees' Association</t>
  </si>
  <si>
    <t>11th Bipartite Settlement</t>
  </si>
  <si>
    <t>Reworking of Stagnation Increments</t>
  </si>
  <si>
    <t>Salary for the month of November 2020</t>
  </si>
  <si>
    <t>When you click on the fields coloured "light brown" you will get a small triangle like object on the right side. Click on the small triangle and a Menu will drop down.  Select the appropriate information like month and year of reaching maximum (20th Stage), 10th Bipartitet Special Pay, 10th Bipartite PQP, 10th Bipartite FPP and 10th Bipartite HRA Rate (%).</t>
  </si>
  <si>
    <t>Note:  This Package will calculate salary for the 11th Bipartite for November, 2020 based on the Industry-level Settlement for those who are eligible for reworking of Stagnation increment  on account of reduction in periodicity of Stagnation Increment and those who will get monetary benefit from November, 2020.  It will not take into account any changes on account of attaining graduation/professional increment, loss of pay, reduction in stages on account of punishment etc. after reaching the maximum.  For those who are eligible for 9th stagnation increment as per clause 5 ( para 3) of the settlement the earlier software is applicable.  This software is only for those eligible for retrospective reworking of stagnation increment as per clause 5 ( para 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</si>
</sst>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d/mmm/yy;@"/>
    <numFmt numFmtId="170" formatCode="[$-409]mmm/yy;@"/>
    <numFmt numFmtId="171" formatCode="[$-409]d/mmm/yy;@"/>
  </numFmts>
  <fonts count="47">
    <font>
      <sz val="11"/>
      <color theme="1"/>
      <name val="Calibri"/>
      <family val="2"/>
    </font>
    <font>
      <sz val="11"/>
      <color indexed="8"/>
      <name val="Calibri"/>
      <family val="2"/>
    </font>
    <font>
      <b/>
      <sz val="9"/>
      <color indexed="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b/>
      <sz val="14"/>
      <color indexed="10"/>
      <name val="Arial"/>
      <family val="2"/>
    </font>
    <font>
      <b/>
      <sz val="12"/>
      <color indexed="56"/>
      <name val="Arial"/>
      <family val="2"/>
    </font>
    <font>
      <b/>
      <sz val="12"/>
      <color indexed="6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b/>
      <sz val="14"/>
      <color rgb="FFFF0000"/>
      <name val="Arial"/>
      <family val="2"/>
    </font>
    <font>
      <b/>
      <sz val="12"/>
      <color rgb="FF002060"/>
      <name val="Arial"/>
      <family val="2"/>
    </font>
    <font>
      <b/>
      <sz val="12"/>
      <color theme="9"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Font="1" applyAlignment="1">
      <alignment/>
    </xf>
    <xf numFmtId="0" fontId="0" fillId="0" borderId="10" xfId="0" applyBorder="1" applyAlignment="1" applyProtection="1">
      <alignment/>
      <protection hidden="1"/>
    </xf>
    <xf numFmtId="169" fontId="0" fillId="0" borderId="10" xfId="0" applyNumberFormat="1" applyBorder="1" applyAlignment="1" applyProtection="1">
      <alignment/>
      <protection hidden="1"/>
    </xf>
    <xf numFmtId="0" fontId="0" fillId="0" borderId="0" xfId="0" applyAlignment="1" applyProtection="1">
      <alignment/>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protection hidden="1"/>
    </xf>
    <xf numFmtId="169" fontId="0" fillId="0" borderId="11" xfId="0" applyNumberFormat="1" applyBorder="1" applyAlignment="1" applyProtection="1">
      <alignment/>
      <protection hidden="1"/>
    </xf>
    <xf numFmtId="0" fontId="0" fillId="0" borderId="10" xfId="0" applyFill="1" applyBorder="1" applyAlignment="1" applyProtection="1">
      <alignment/>
      <protection hidden="1"/>
    </xf>
    <xf numFmtId="1" fontId="0" fillId="0" borderId="10" xfId="0" applyNumberFormat="1" applyBorder="1" applyAlignment="1" applyProtection="1">
      <alignment/>
      <protection hidden="1"/>
    </xf>
    <xf numFmtId="0" fontId="0" fillId="0" borderId="10" xfId="0" applyBorder="1" applyAlignment="1">
      <alignment/>
    </xf>
    <xf numFmtId="0" fontId="0" fillId="0" borderId="10" xfId="0" applyBorder="1" applyAlignment="1">
      <alignment horizontal="center" vertical="center"/>
    </xf>
    <xf numFmtId="10" fontId="0" fillId="0" borderId="10" xfId="0" applyNumberFormat="1" applyBorder="1" applyAlignment="1">
      <alignment/>
    </xf>
    <xf numFmtId="0" fontId="42" fillId="13" borderId="12" xfId="0" applyFont="1" applyFill="1" applyBorder="1" applyAlignment="1" applyProtection="1">
      <alignment horizontal="center" vertical="center"/>
      <protection locked="0"/>
    </xf>
    <xf numFmtId="0" fontId="42" fillId="13" borderId="10" xfId="0" applyFont="1" applyFill="1" applyBorder="1" applyAlignment="1" applyProtection="1">
      <alignment horizontal="center" vertical="center"/>
      <protection locked="0"/>
    </xf>
    <xf numFmtId="2" fontId="42" fillId="0" borderId="10" xfId="0" applyNumberFormat="1" applyFont="1" applyBorder="1" applyAlignment="1" applyProtection="1">
      <alignment/>
      <protection hidden="1"/>
    </xf>
    <xf numFmtId="2" fontId="42" fillId="13" borderId="12" xfId="0" applyNumberFormat="1" applyFont="1" applyFill="1" applyBorder="1" applyAlignment="1" applyProtection="1">
      <alignment/>
      <protection locked="0"/>
    </xf>
    <xf numFmtId="2" fontId="42" fillId="0" borderId="10" xfId="0" applyNumberFormat="1" applyFont="1" applyBorder="1" applyAlignment="1" applyProtection="1">
      <alignment/>
      <protection hidden="1"/>
    </xf>
    <xf numFmtId="2" fontId="42" fillId="13" borderId="10" xfId="0" applyNumberFormat="1" applyFont="1" applyFill="1" applyBorder="1" applyAlignment="1" applyProtection="1">
      <alignment/>
      <protection locked="0"/>
    </xf>
    <xf numFmtId="2" fontId="42" fillId="0" borderId="13" xfId="0" applyNumberFormat="1" applyFont="1" applyBorder="1" applyAlignment="1" applyProtection="1">
      <alignment/>
      <protection hidden="1"/>
    </xf>
    <xf numFmtId="2" fontId="42" fillId="0" borderId="14" xfId="0" applyNumberFormat="1" applyFont="1" applyBorder="1" applyAlignment="1" applyProtection="1">
      <alignment/>
      <protection hidden="1"/>
    </xf>
    <xf numFmtId="0" fontId="42" fillId="0" borderId="15" xfId="0" applyFont="1" applyBorder="1" applyAlignment="1" applyProtection="1">
      <alignment/>
      <protection hidden="1"/>
    </xf>
    <xf numFmtId="0" fontId="43" fillId="0" borderId="10" xfId="0" applyFont="1" applyBorder="1" applyAlignment="1" applyProtection="1">
      <alignment horizontal="center"/>
      <protection hidden="1"/>
    </xf>
    <xf numFmtId="0" fontId="44" fillId="0" borderId="10" xfId="0" applyFont="1" applyBorder="1" applyAlignment="1" applyProtection="1">
      <alignment horizontal="center" vertical="center"/>
      <protection hidden="1"/>
    </xf>
    <xf numFmtId="0" fontId="45" fillId="0" borderId="16" xfId="0" applyFont="1" applyBorder="1" applyAlignment="1" applyProtection="1">
      <alignment horizontal="center" vertical="center" wrapText="1"/>
      <protection hidden="1"/>
    </xf>
    <xf numFmtId="0" fontId="45" fillId="0" borderId="17" xfId="0" applyFont="1" applyBorder="1" applyAlignment="1" applyProtection="1">
      <alignment horizontal="center" vertical="center" wrapText="1"/>
      <protection hidden="1"/>
    </xf>
    <xf numFmtId="0" fontId="45" fillId="0" borderId="18" xfId="0" applyFont="1" applyBorder="1" applyAlignment="1" applyProtection="1">
      <alignment horizontal="center" vertical="center" wrapText="1"/>
      <protection hidden="1"/>
    </xf>
    <xf numFmtId="0" fontId="45" fillId="0" borderId="19" xfId="0" applyFont="1" applyBorder="1" applyAlignment="1" applyProtection="1">
      <alignment horizontal="center" vertical="center" wrapText="1"/>
      <protection hidden="1"/>
    </xf>
    <xf numFmtId="0" fontId="45" fillId="0" borderId="20" xfId="0" applyFont="1" applyBorder="1" applyAlignment="1" applyProtection="1">
      <alignment horizontal="center" vertical="center" wrapText="1"/>
      <protection hidden="1"/>
    </xf>
    <xf numFmtId="0" fontId="45" fillId="0" borderId="21" xfId="0" applyFont="1" applyBorder="1" applyAlignment="1" applyProtection="1">
      <alignment horizontal="center" vertical="center" wrapText="1"/>
      <protection hidden="1"/>
    </xf>
    <xf numFmtId="0" fontId="46" fillId="0" borderId="10" xfId="0" applyFont="1" applyBorder="1" applyAlignment="1" applyProtection="1">
      <alignment horizontal="center" vertical="center"/>
      <protection hidden="1"/>
    </xf>
    <xf numFmtId="0" fontId="2" fillId="0" borderId="10" xfId="0" applyFont="1" applyBorder="1" applyAlignment="1" applyProtection="1">
      <alignment horizontal="left" vertical="top" wrapText="1"/>
      <protection hidden="1"/>
    </xf>
    <xf numFmtId="0" fontId="42" fillId="0" borderId="10" xfId="0" applyFont="1" applyBorder="1" applyAlignment="1" applyProtection="1">
      <alignment horizontal="left" vertical="center"/>
      <protection hidden="1"/>
    </xf>
    <xf numFmtId="0" fontId="0" fillId="0" borderId="10" xfId="0" applyBorder="1" applyAlignment="1" applyProtection="1">
      <alignment horizontal="center"/>
      <protection hidden="1"/>
    </xf>
    <xf numFmtId="0" fontId="0" fillId="0" borderId="13" xfId="0" applyBorder="1" applyAlignment="1" applyProtection="1">
      <alignment horizontal="center"/>
      <protection hidden="1"/>
    </xf>
    <xf numFmtId="0" fontId="3" fillId="33" borderId="10" xfId="0" applyFont="1" applyFill="1" applyBorder="1" applyAlignment="1" applyProtection="1">
      <alignment horizontal="left" vertical="center" wrapText="1"/>
      <protection hidden="1"/>
    </xf>
    <xf numFmtId="0" fontId="42" fillId="0" borderId="11" xfId="0" applyFont="1" applyBorder="1" applyAlignment="1" applyProtection="1">
      <alignment horizontal="left" vertical="center"/>
      <protection hidden="1"/>
    </xf>
    <xf numFmtId="0" fontId="42" fillId="0" borderId="22" xfId="0" applyFont="1" applyBorder="1" applyAlignment="1" applyProtection="1">
      <alignment horizontal="left" vertical="center"/>
      <protection hidden="1"/>
    </xf>
    <xf numFmtId="0" fontId="42" fillId="0" borderId="13" xfId="0" applyFont="1" applyBorder="1" applyAlignment="1" applyProtection="1">
      <alignment horizontal="left" vertical="center"/>
      <protection hidden="1"/>
    </xf>
    <xf numFmtId="0" fontId="42" fillId="0" borderId="14" xfId="0" applyFont="1" applyBorder="1" applyAlignment="1" applyProtection="1">
      <alignment horizontal="left" vertical="center"/>
      <protection hidden="1"/>
    </xf>
    <xf numFmtId="0" fontId="42" fillId="0" borderId="10" xfId="0" applyFont="1" applyBorder="1" applyAlignment="1" applyProtection="1">
      <alignment horizontal="center"/>
      <protection hidden="1"/>
    </xf>
    <xf numFmtId="0" fontId="42" fillId="0" borderId="14" xfId="0" applyFont="1" applyBorder="1" applyAlignment="1" applyProtection="1">
      <alignment horizontal="center"/>
      <protection hidden="1"/>
    </xf>
    <xf numFmtId="0" fontId="0" fillId="0" borderId="10" xfId="0" applyBorder="1" applyAlignment="1" applyProtection="1">
      <alignment horizontal="center" vertic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38100</xdr:rowOff>
    </xdr:from>
    <xdr:to>
      <xdr:col>2</xdr:col>
      <xdr:colOff>609600</xdr:colOff>
      <xdr:row>4</xdr:row>
      <xdr:rowOff>76200</xdr:rowOff>
    </xdr:to>
    <xdr:pic>
      <xdr:nvPicPr>
        <xdr:cNvPr id="1" name="Picture 1"/>
        <xdr:cNvPicPr preferRelativeResize="1">
          <a:picLocks noChangeAspect="1"/>
        </xdr:cNvPicPr>
      </xdr:nvPicPr>
      <xdr:blipFill>
        <a:blip r:embed="rId1"/>
        <a:stretch>
          <a:fillRect/>
        </a:stretch>
      </xdr:blipFill>
      <xdr:spPr>
        <a:xfrm>
          <a:off x="1609725" y="38100"/>
          <a:ext cx="6000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8"/>
  <sheetViews>
    <sheetView tabSelected="1" zoomScalePageLayoutView="0" workbookViewId="0" topLeftCell="A1">
      <selection activeCell="D15" sqref="D15"/>
    </sheetView>
  </sheetViews>
  <sheetFormatPr defaultColWidth="9.140625" defaultRowHeight="15"/>
  <cols>
    <col min="2" max="2" width="14.8515625" style="0" customWidth="1"/>
    <col min="3" max="3" width="9.421875" style="0" bestFit="1" customWidth="1"/>
    <col min="4" max="4" width="10.8515625" style="0" bestFit="1" customWidth="1"/>
    <col min="5" max="5" width="12.140625" style="0" bestFit="1" customWidth="1"/>
    <col min="7" max="7" width="10.00390625" style="0" bestFit="1" customWidth="1"/>
    <col min="8" max="8" width="9.140625" style="0" hidden="1" customWidth="1"/>
    <col min="9" max="9" width="9.7109375" style="0" hidden="1" customWidth="1"/>
    <col min="10" max="10" width="9.140625" style="0" hidden="1" customWidth="1"/>
    <col min="11" max="11" width="10.00390625" style="0" hidden="1" customWidth="1"/>
    <col min="12" max="16" width="9.140625" style="0" hidden="1" customWidth="1"/>
  </cols>
  <sheetData>
    <row r="1" spans="1:5" ht="15">
      <c r="A1" s="21"/>
      <c r="B1" s="21"/>
      <c r="C1" s="21"/>
      <c r="D1" s="21"/>
      <c r="E1" s="21"/>
    </row>
    <row r="2" spans="1:5" ht="15">
      <c r="A2" s="21"/>
      <c r="B2" s="21"/>
      <c r="C2" s="21"/>
      <c r="D2" s="21"/>
      <c r="E2" s="21"/>
    </row>
    <row r="3" spans="1:5" ht="15">
      <c r="A3" s="21"/>
      <c r="B3" s="21"/>
      <c r="C3" s="21"/>
      <c r="D3" s="21"/>
      <c r="E3" s="21"/>
    </row>
    <row r="4" spans="1:5" ht="15">
      <c r="A4" s="21"/>
      <c r="B4" s="21"/>
      <c r="C4" s="21"/>
      <c r="D4" s="21"/>
      <c r="E4" s="21"/>
    </row>
    <row r="5" spans="1:5" ht="15">
      <c r="A5" s="21"/>
      <c r="B5" s="21"/>
      <c r="C5" s="21"/>
      <c r="D5" s="21"/>
      <c r="E5" s="21"/>
    </row>
    <row r="6" spans="1:5" ht="18">
      <c r="A6" s="22" t="s">
        <v>40</v>
      </c>
      <c r="B6" s="22"/>
      <c r="C6" s="22"/>
      <c r="D6" s="22"/>
      <c r="E6" s="22"/>
    </row>
    <row r="7" spans="1:5" ht="15.75">
      <c r="A7" s="23" t="s">
        <v>41</v>
      </c>
      <c r="B7" s="24"/>
      <c r="C7" s="24"/>
      <c r="D7" s="24"/>
      <c r="E7" s="25"/>
    </row>
    <row r="8" spans="1:5" ht="15.75">
      <c r="A8" s="26" t="s">
        <v>42</v>
      </c>
      <c r="B8" s="27"/>
      <c r="C8" s="27"/>
      <c r="D8" s="27"/>
      <c r="E8" s="28"/>
    </row>
    <row r="9" spans="1:5" ht="15.75">
      <c r="A9" s="29" t="s">
        <v>43</v>
      </c>
      <c r="B9" s="29"/>
      <c r="C9" s="29"/>
      <c r="D9" s="29"/>
      <c r="E9" s="29"/>
    </row>
    <row r="10" spans="1:5" ht="15">
      <c r="A10" s="30" t="s">
        <v>44</v>
      </c>
      <c r="B10" s="30"/>
      <c r="C10" s="30"/>
      <c r="D10" s="30"/>
      <c r="E10" s="30"/>
    </row>
    <row r="11" spans="1:5" ht="15">
      <c r="A11" s="30"/>
      <c r="B11" s="30"/>
      <c r="C11" s="30"/>
      <c r="D11" s="30"/>
      <c r="E11" s="30"/>
    </row>
    <row r="12" spans="1:5" ht="15">
      <c r="A12" s="30"/>
      <c r="B12" s="30"/>
      <c r="C12" s="30"/>
      <c r="D12" s="30"/>
      <c r="E12" s="30"/>
    </row>
    <row r="13" spans="1:5" ht="15">
      <c r="A13" s="30"/>
      <c r="B13" s="30"/>
      <c r="C13" s="30"/>
      <c r="D13" s="30"/>
      <c r="E13" s="30"/>
    </row>
    <row r="14" spans="1:5" ht="15">
      <c r="A14" s="30"/>
      <c r="B14" s="30"/>
      <c r="C14" s="30"/>
      <c r="D14" s="30"/>
      <c r="E14" s="30"/>
    </row>
    <row r="15" spans="1:13" ht="15.75">
      <c r="A15" s="31" t="s">
        <v>16</v>
      </c>
      <c r="B15" s="31"/>
      <c r="C15" s="31"/>
      <c r="D15" s="12" t="s">
        <v>10</v>
      </c>
      <c r="E15" s="13">
        <v>1996</v>
      </c>
      <c r="H15" s="1">
        <f>IF(ISNA(VLOOKUP($D15,$I$27:$J$38,2,FALSE()))=TRUE,1,VLOOKUP($D15,$I$27:$J$38,2,FALSE()))</f>
        <v>11</v>
      </c>
      <c r="I15" s="1">
        <f>E15</f>
        <v>1996</v>
      </c>
      <c r="J15" s="1" t="str">
        <f>"1/"&amp;H15&amp;"/"&amp;I15</f>
        <v>1/11/1996</v>
      </c>
      <c r="K15" s="2">
        <f>VALUE(J15)</f>
        <v>35370</v>
      </c>
      <c r="L15" s="1">
        <f>K27-K15</f>
        <v>7670</v>
      </c>
      <c r="M15" s="8">
        <f>ROUNDDOWN((L15/365),0)</f>
        <v>21</v>
      </c>
    </row>
    <row r="16" spans="1:12" ht="15.75">
      <c r="A16" s="31" t="s">
        <v>17</v>
      </c>
      <c r="B16" s="31"/>
      <c r="C16" s="31"/>
      <c r="D16" s="14">
        <f>IF(M15&lt;21,VLOOKUP($M15,$L$27:$N$47,2,FALSE()),0)</f>
        <v>0</v>
      </c>
      <c r="E16" s="14">
        <f>IF(M15&lt;21,VLOOKUP($M15,$L$27:$N$47,3,FALSE()),0)</f>
        <v>0</v>
      </c>
      <c r="F16" s="3"/>
      <c r="G16" s="3"/>
      <c r="H16" s="3"/>
      <c r="I16" s="3"/>
      <c r="J16" s="3"/>
      <c r="K16" s="3"/>
      <c r="L16" s="3"/>
    </row>
    <row r="17" spans="1:16" ht="15.75">
      <c r="A17" s="31" t="s">
        <v>18</v>
      </c>
      <c r="B17" s="31"/>
      <c r="C17" s="31"/>
      <c r="D17" s="15"/>
      <c r="E17" s="14">
        <f>VLOOKUP($D17,$H$18:$I$21,2,FALSE())</f>
        <v>0</v>
      </c>
      <c r="F17" s="3"/>
      <c r="G17" s="3"/>
      <c r="H17" s="4" t="s">
        <v>27</v>
      </c>
      <c r="I17" s="4" t="s">
        <v>28</v>
      </c>
      <c r="J17" s="4" t="s">
        <v>29</v>
      </c>
      <c r="K17" s="4" t="s">
        <v>30</v>
      </c>
      <c r="L17" s="4" t="s">
        <v>31</v>
      </c>
      <c r="M17" s="10" t="s">
        <v>32</v>
      </c>
      <c r="N17" s="4" t="s">
        <v>33</v>
      </c>
      <c r="O17" s="10" t="s">
        <v>34</v>
      </c>
      <c r="P17" s="10" t="s">
        <v>36</v>
      </c>
    </row>
    <row r="18" spans="1:16" ht="15.75">
      <c r="A18" s="31" t="s">
        <v>19</v>
      </c>
      <c r="B18" s="31"/>
      <c r="C18" s="31"/>
      <c r="D18" s="15"/>
      <c r="E18" s="14">
        <f>VLOOKUP($D18,$J$18:$K$23,2,FALSE())</f>
        <v>0</v>
      </c>
      <c r="F18" s="3"/>
      <c r="G18" s="3"/>
      <c r="H18" s="1">
        <v>0</v>
      </c>
      <c r="I18" s="1">
        <v>0</v>
      </c>
      <c r="J18" s="1">
        <v>0</v>
      </c>
      <c r="K18" s="1">
        <v>0</v>
      </c>
      <c r="L18" s="1">
        <v>1310</v>
      </c>
      <c r="M18" s="9">
        <v>1990</v>
      </c>
      <c r="N18" s="11">
        <v>0.238</v>
      </c>
      <c r="O18" s="11">
        <v>0.1025</v>
      </c>
      <c r="P18" s="11">
        <v>0.164</v>
      </c>
    </row>
    <row r="19" spans="1:16" ht="15.75">
      <c r="A19" s="31" t="s">
        <v>20</v>
      </c>
      <c r="B19" s="31"/>
      <c r="C19" s="31"/>
      <c r="D19" s="15"/>
      <c r="E19" s="14">
        <f>VLOOKUP($D19,$L$19:$M$23,2,FALSE())</f>
        <v>0</v>
      </c>
      <c r="F19" s="3"/>
      <c r="G19" s="3"/>
      <c r="H19" s="1">
        <v>820</v>
      </c>
      <c r="I19" s="1">
        <v>1250</v>
      </c>
      <c r="J19" s="1">
        <v>410</v>
      </c>
      <c r="K19" s="1">
        <v>625</v>
      </c>
      <c r="L19" s="1">
        <v>0</v>
      </c>
      <c r="M19" s="9">
        <v>0</v>
      </c>
      <c r="N19" s="11">
        <v>0.818</v>
      </c>
      <c r="O19" s="11">
        <f>C23/100</f>
        <v>0</v>
      </c>
      <c r="P19" s="11">
        <v>0.0775</v>
      </c>
    </row>
    <row r="20" spans="1:13" ht="15.75">
      <c r="A20" s="31" t="s">
        <v>21</v>
      </c>
      <c r="B20" s="31"/>
      <c r="C20" s="31"/>
      <c r="D20" s="16">
        <f>D16*P19</f>
        <v>0</v>
      </c>
      <c r="E20" s="14">
        <f>E16*P18</f>
        <v>0</v>
      </c>
      <c r="F20" s="3"/>
      <c r="G20" s="3"/>
      <c r="H20" s="1">
        <v>1280</v>
      </c>
      <c r="I20" s="1">
        <v>1940</v>
      </c>
      <c r="J20" s="1">
        <v>800</v>
      </c>
      <c r="K20" s="1">
        <v>1215</v>
      </c>
      <c r="L20" s="1">
        <v>1585</v>
      </c>
      <c r="M20" s="9">
        <v>2262</v>
      </c>
    </row>
    <row r="21" spans="1:13" ht="15.75">
      <c r="A21" s="31" t="s">
        <v>22</v>
      </c>
      <c r="B21" s="31"/>
      <c r="C21" s="31"/>
      <c r="D21" s="16">
        <f>IF(D16&gt;0,470,0)</f>
        <v>0</v>
      </c>
      <c r="E21" s="14">
        <f>IF(E16&gt;0,600,0)</f>
        <v>0</v>
      </c>
      <c r="F21" s="3"/>
      <c r="G21" s="3"/>
      <c r="H21" s="1">
        <v>1930</v>
      </c>
      <c r="I21" s="1">
        <v>2920</v>
      </c>
      <c r="J21" s="1">
        <v>1210</v>
      </c>
      <c r="K21" s="1">
        <v>1835</v>
      </c>
      <c r="L21" s="1">
        <v>1570</v>
      </c>
      <c r="M21" s="9">
        <v>2262</v>
      </c>
    </row>
    <row r="22" spans="1:13" ht="15.75">
      <c r="A22" s="31" t="s">
        <v>23</v>
      </c>
      <c r="B22" s="31"/>
      <c r="C22" s="31"/>
      <c r="D22" s="16">
        <f>(D16+D17+D18+D20)*N19</f>
        <v>0</v>
      </c>
      <c r="E22" s="14">
        <f>(E16+E17+E18+E20+E21)*N18</f>
        <v>0</v>
      </c>
      <c r="F22" s="3"/>
      <c r="G22" s="3"/>
      <c r="H22" s="1"/>
      <c r="I22" s="1"/>
      <c r="J22" s="1">
        <v>1620</v>
      </c>
      <c r="K22" s="1">
        <v>2455</v>
      </c>
      <c r="L22" s="1">
        <v>1550</v>
      </c>
      <c r="M22" s="9">
        <v>2262</v>
      </c>
    </row>
    <row r="23" spans="1:13" ht="15.75">
      <c r="A23" s="35" t="s">
        <v>37</v>
      </c>
      <c r="B23" s="36"/>
      <c r="C23" s="17"/>
      <c r="D23" s="16">
        <f>(D16+D17+D18)*O19</f>
        <v>0</v>
      </c>
      <c r="E23" s="14">
        <f>IF(D23&gt;0,(E16+E17+E18)*O18,0)</f>
        <v>0</v>
      </c>
      <c r="F23" s="3"/>
      <c r="G23" s="3"/>
      <c r="H23" s="1"/>
      <c r="I23" s="1"/>
      <c r="J23" s="1">
        <v>2010</v>
      </c>
      <c r="K23" s="1">
        <v>3045</v>
      </c>
      <c r="L23" s="1">
        <v>1450</v>
      </c>
      <c r="M23" s="9">
        <v>2043</v>
      </c>
    </row>
    <row r="24" spans="1:12" ht="15.75">
      <c r="A24" s="31" t="s">
        <v>24</v>
      </c>
      <c r="B24" s="31"/>
      <c r="C24" s="31"/>
      <c r="D24" s="16">
        <f>SUM(D16:D23)</f>
        <v>0</v>
      </c>
      <c r="E24" s="16">
        <f>SUM(E16:E23)</f>
        <v>0</v>
      </c>
      <c r="F24" s="3"/>
      <c r="G24" s="3"/>
      <c r="H24" s="3"/>
      <c r="I24" s="3"/>
      <c r="J24" s="3"/>
      <c r="K24" s="3"/>
      <c r="L24" s="3"/>
    </row>
    <row r="25" spans="1:12" ht="15.75">
      <c r="A25" s="31" t="s">
        <v>25</v>
      </c>
      <c r="B25" s="31"/>
      <c r="C25" s="31"/>
      <c r="D25" s="16">
        <f>IF(D16&gt;0,(D16+D17+D18+L18)*10%,0)</f>
        <v>0</v>
      </c>
      <c r="E25" s="14">
        <f>IF(E16&gt;0,(E16+E17+E18+M18)*10%,0)</f>
        <v>0</v>
      </c>
      <c r="F25" s="3"/>
      <c r="G25" s="3"/>
      <c r="H25" s="3"/>
      <c r="I25" s="3"/>
      <c r="J25" s="3"/>
      <c r="K25" s="3"/>
      <c r="L25" s="3"/>
    </row>
    <row r="26" spans="1:16" ht="15.75">
      <c r="A26" s="31" t="s">
        <v>26</v>
      </c>
      <c r="B26" s="31"/>
      <c r="C26" s="31"/>
      <c r="D26" s="16">
        <f>D24-D25</f>
        <v>0</v>
      </c>
      <c r="E26" s="16">
        <f>E24-E25</f>
        <v>0</v>
      </c>
      <c r="H26" s="41" t="s">
        <v>35</v>
      </c>
      <c r="I26" s="41"/>
      <c r="J26" s="41"/>
      <c r="K26" s="4" t="s">
        <v>12</v>
      </c>
      <c r="L26" s="4" t="s">
        <v>13</v>
      </c>
      <c r="M26" s="4" t="s">
        <v>14</v>
      </c>
      <c r="N26" s="4" t="s">
        <v>15</v>
      </c>
      <c r="O26" s="4" t="s">
        <v>14</v>
      </c>
      <c r="P26" s="4" t="s">
        <v>15</v>
      </c>
    </row>
    <row r="27" spans="1:16" ht="15.75">
      <c r="A27" s="39"/>
      <c r="B27" s="39"/>
      <c r="C27" s="39"/>
      <c r="D27" s="39"/>
      <c r="E27" s="40"/>
      <c r="H27" s="1">
        <v>1996</v>
      </c>
      <c r="I27" s="5" t="s">
        <v>0</v>
      </c>
      <c r="J27" s="1">
        <v>1</v>
      </c>
      <c r="K27" s="6">
        <v>43040</v>
      </c>
      <c r="L27" s="7">
        <v>0</v>
      </c>
      <c r="M27" s="1">
        <v>32850</v>
      </c>
      <c r="N27" s="1">
        <v>49910</v>
      </c>
      <c r="O27" s="7">
        <v>1</v>
      </c>
      <c r="P27" s="7">
        <v>1</v>
      </c>
    </row>
    <row r="28" spans="1:16" ht="15.75">
      <c r="A28" s="37" t="s">
        <v>38</v>
      </c>
      <c r="B28" s="37"/>
      <c r="C28" s="37"/>
      <c r="D28" s="18">
        <f>E24-D24</f>
        <v>0</v>
      </c>
      <c r="E28" s="20"/>
      <c r="H28" s="1">
        <v>1997</v>
      </c>
      <c r="I28" s="5" t="s">
        <v>1</v>
      </c>
      <c r="J28" s="1">
        <v>2</v>
      </c>
      <c r="K28" s="3"/>
      <c r="L28" s="1">
        <v>1</v>
      </c>
      <c r="M28" s="1">
        <v>32850</v>
      </c>
      <c r="N28" s="1">
        <v>51900</v>
      </c>
      <c r="O28" s="1">
        <v>1</v>
      </c>
      <c r="P28" s="1">
        <v>2</v>
      </c>
    </row>
    <row r="29" spans="1:16" ht="15.75">
      <c r="A29" s="38" t="s">
        <v>39</v>
      </c>
      <c r="B29" s="38"/>
      <c r="C29" s="38"/>
      <c r="D29" s="19">
        <f>E26-D26</f>
        <v>0</v>
      </c>
      <c r="E29" s="20"/>
      <c r="H29" s="1">
        <v>1998</v>
      </c>
      <c r="I29" s="5" t="s">
        <v>2</v>
      </c>
      <c r="J29" s="1">
        <v>3</v>
      </c>
      <c r="K29" s="3"/>
      <c r="L29" s="1">
        <v>2</v>
      </c>
      <c r="M29" s="1">
        <v>32850</v>
      </c>
      <c r="N29" s="1">
        <v>51900</v>
      </c>
      <c r="O29" s="1">
        <v>1</v>
      </c>
      <c r="P29" s="1">
        <v>2</v>
      </c>
    </row>
    <row r="30" spans="1:16" ht="15">
      <c r="A30" s="32"/>
      <c r="B30" s="32"/>
      <c r="C30" s="32"/>
      <c r="D30" s="32"/>
      <c r="E30" s="33"/>
      <c r="H30" s="1">
        <v>1999</v>
      </c>
      <c r="I30" s="5" t="s">
        <v>3</v>
      </c>
      <c r="J30" s="1">
        <v>4</v>
      </c>
      <c r="K30" s="3"/>
      <c r="L30" s="1">
        <v>3</v>
      </c>
      <c r="M30" s="1">
        <v>34160</v>
      </c>
      <c r="N30" s="1">
        <v>53890</v>
      </c>
      <c r="O30" s="1">
        <v>2</v>
      </c>
      <c r="P30" s="1">
        <v>3</v>
      </c>
    </row>
    <row r="31" spans="1:16" ht="15" customHeight="1">
      <c r="A31" s="34" t="s">
        <v>45</v>
      </c>
      <c r="B31" s="34"/>
      <c r="C31" s="34"/>
      <c r="D31" s="34"/>
      <c r="E31" s="34"/>
      <c r="H31" s="1">
        <v>2000</v>
      </c>
      <c r="I31" s="5" t="s">
        <v>4</v>
      </c>
      <c r="J31" s="1">
        <v>5</v>
      </c>
      <c r="K31" s="3"/>
      <c r="L31" s="1">
        <v>4</v>
      </c>
      <c r="M31" s="1">
        <v>34160</v>
      </c>
      <c r="N31" s="1">
        <v>53890</v>
      </c>
      <c r="O31" s="1">
        <v>2</v>
      </c>
      <c r="P31" s="1">
        <v>3</v>
      </c>
    </row>
    <row r="32" spans="1:16" ht="15">
      <c r="A32" s="34"/>
      <c r="B32" s="34"/>
      <c r="C32" s="34"/>
      <c r="D32" s="34"/>
      <c r="E32" s="34"/>
      <c r="H32" s="1">
        <v>2001</v>
      </c>
      <c r="I32" s="5" t="s">
        <v>5</v>
      </c>
      <c r="J32" s="1">
        <v>6</v>
      </c>
      <c r="K32" s="3"/>
      <c r="L32" s="1">
        <v>5</v>
      </c>
      <c r="M32" s="1">
        <v>34160</v>
      </c>
      <c r="N32" s="1">
        <v>55880</v>
      </c>
      <c r="O32" s="1">
        <v>2</v>
      </c>
      <c r="P32" s="1">
        <v>4</v>
      </c>
    </row>
    <row r="33" spans="1:16" ht="15">
      <c r="A33" s="34"/>
      <c r="B33" s="34"/>
      <c r="C33" s="34"/>
      <c r="D33" s="34"/>
      <c r="E33" s="34"/>
      <c r="H33" s="1">
        <v>2002</v>
      </c>
      <c r="I33" s="5" t="s">
        <v>6</v>
      </c>
      <c r="J33" s="1">
        <v>7</v>
      </c>
      <c r="K33" s="3"/>
      <c r="L33" s="1">
        <v>6</v>
      </c>
      <c r="M33" s="1">
        <v>35470</v>
      </c>
      <c r="N33" s="1">
        <v>55880</v>
      </c>
      <c r="O33" s="1">
        <v>3</v>
      </c>
      <c r="P33" s="1">
        <v>4</v>
      </c>
    </row>
    <row r="34" spans="1:16" ht="15">
      <c r="A34" s="34"/>
      <c r="B34" s="34"/>
      <c r="C34" s="34"/>
      <c r="D34" s="34"/>
      <c r="E34" s="34"/>
      <c r="H34" s="1">
        <v>2003</v>
      </c>
      <c r="I34" s="5" t="s">
        <v>7</v>
      </c>
      <c r="J34" s="1">
        <v>8</v>
      </c>
      <c r="K34" s="3"/>
      <c r="L34" s="1">
        <v>7</v>
      </c>
      <c r="M34" s="1">
        <v>35470</v>
      </c>
      <c r="N34" s="1">
        <v>57870</v>
      </c>
      <c r="O34" s="1">
        <v>3</v>
      </c>
      <c r="P34" s="1">
        <v>5</v>
      </c>
    </row>
    <row r="35" spans="1:16" ht="15">
      <c r="A35" s="34"/>
      <c r="B35" s="34"/>
      <c r="C35" s="34"/>
      <c r="D35" s="34"/>
      <c r="E35" s="34"/>
      <c r="H35" s="1">
        <v>2004</v>
      </c>
      <c r="I35" s="5" t="s">
        <v>8</v>
      </c>
      <c r="J35" s="1">
        <v>9</v>
      </c>
      <c r="K35" s="3"/>
      <c r="L35" s="1">
        <v>8</v>
      </c>
      <c r="M35" s="1">
        <v>35470</v>
      </c>
      <c r="N35" s="1">
        <v>57870</v>
      </c>
      <c r="O35" s="1">
        <v>3</v>
      </c>
      <c r="P35" s="1">
        <v>5</v>
      </c>
    </row>
    <row r="36" spans="1:16" ht="15">
      <c r="A36" s="34"/>
      <c r="B36" s="34"/>
      <c r="C36" s="34"/>
      <c r="D36" s="34"/>
      <c r="E36" s="34"/>
      <c r="H36" s="1">
        <v>2005</v>
      </c>
      <c r="I36" s="5" t="s">
        <v>9</v>
      </c>
      <c r="J36" s="1">
        <v>10</v>
      </c>
      <c r="K36" s="3"/>
      <c r="L36" s="1">
        <v>9</v>
      </c>
      <c r="M36" s="1">
        <v>36780</v>
      </c>
      <c r="N36" s="1">
        <v>59860</v>
      </c>
      <c r="O36" s="1">
        <v>4</v>
      </c>
      <c r="P36" s="1">
        <v>6</v>
      </c>
    </row>
    <row r="37" spans="1:16" ht="15">
      <c r="A37" s="34"/>
      <c r="B37" s="34"/>
      <c r="C37" s="34"/>
      <c r="D37" s="34"/>
      <c r="E37" s="34"/>
      <c r="H37" s="1">
        <v>2006</v>
      </c>
      <c r="I37" s="5" t="s">
        <v>10</v>
      </c>
      <c r="J37" s="1">
        <v>11</v>
      </c>
      <c r="K37" s="3"/>
      <c r="L37" s="1">
        <v>10</v>
      </c>
      <c r="M37" s="1">
        <v>36780</v>
      </c>
      <c r="N37" s="1">
        <v>59860</v>
      </c>
      <c r="O37" s="1">
        <v>4</v>
      </c>
      <c r="P37" s="1">
        <v>6</v>
      </c>
    </row>
    <row r="38" spans="1:16" ht="15">
      <c r="A38" s="34"/>
      <c r="B38" s="34"/>
      <c r="C38" s="34"/>
      <c r="D38" s="34"/>
      <c r="E38" s="34"/>
      <c r="H38" s="1">
        <v>2007</v>
      </c>
      <c r="I38" s="5" t="s">
        <v>11</v>
      </c>
      <c r="J38" s="1">
        <v>12</v>
      </c>
      <c r="K38" s="3"/>
      <c r="L38" s="1">
        <v>11</v>
      </c>
      <c r="M38" s="1">
        <v>36780</v>
      </c>
      <c r="N38" s="1">
        <v>61850</v>
      </c>
      <c r="O38" s="1">
        <v>4</v>
      </c>
      <c r="P38" s="1">
        <v>7</v>
      </c>
    </row>
    <row r="39" spans="1:16" ht="15">
      <c r="A39" s="34"/>
      <c r="B39" s="34"/>
      <c r="C39" s="34"/>
      <c r="D39" s="34"/>
      <c r="E39" s="34"/>
      <c r="H39" s="1">
        <v>2008</v>
      </c>
      <c r="I39" s="3"/>
      <c r="J39" s="3"/>
      <c r="K39" s="3"/>
      <c r="L39" s="1">
        <v>12</v>
      </c>
      <c r="M39" s="1">
        <v>38090</v>
      </c>
      <c r="N39" s="1">
        <v>61850</v>
      </c>
      <c r="O39" s="1">
        <v>5</v>
      </c>
      <c r="P39" s="1">
        <v>7</v>
      </c>
    </row>
    <row r="40" spans="1:16" ht="15">
      <c r="A40" s="34"/>
      <c r="B40" s="34"/>
      <c r="C40" s="34"/>
      <c r="D40" s="34"/>
      <c r="E40" s="34"/>
      <c r="H40" s="1">
        <v>2009</v>
      </c>
      <c r="I40" s="3"/>
      <c r="J40" s="3"/>
      <c r="K40" s="3"/>
      <c r="L40" s="1">
        <v>13</v>
      </c>
      <c r="M40" s="1">
        <v>38090</v>
      </c>
      <c r="N40" s="1">
        <v>63840</v>
      </c>
      <c r="O40" s="1">
        <v>5</v>
      </c>
      <c r="P40" s="1">
        <v>8</v>
      </c>
    </row>
    <row r="41" spans="1:16" ht="15">
      <c r="A41" s="34"/>
      <c r="B41" s="34"/>
      <c r="C41" s="34"/>
      <c r="D41" s="34"/>
      <c r="E41" s="34"/>
      <c r="H41" s="1">
        <v>2010</v>
      </c>
      <c r="I41" s="3"/>
      <c r="J41" s="3"/>
      <c r="K41" s="3"/>
      <c r="L41" s="1">
        <v>14</v>
      </c>
      <c r="M41" s="1">
        <v>39400</v>
      </c>
      <c r="N41" s="1">
        <v>63840</v>
      </c>
      <c r="O41" s="1">
        <v>6</v>
      </c>
      <c r="P41" s="1">
        <v>8</v>
      </c>
    </row>
    <row r="42" spans="1:16" ht="15">
      <c r="A42" s="34"/>
      <c r="B42" s="34"/>
      <c r="C42" s="34"/>
      <c r="D42" s="34"/>
      <c r="E42" s="34"/>
      <c r="H42" s="1">
        <v>2011</v>
      </c>
      <c r="I42" s="3"/>
      <c r="J42" s="3"/>
      <c r="K42" s="3"/>
      <c r="L42" s="1">
        <v>15</v>
      </c>
      <c r="M42" s="1">
        <v>39400</v>
      </c>
      <c r="N42" s="1">
        <v>65830</v>
      </c>
      <c r="O42" s="1">
        <v>6</v>
      </c>
      <c r="P42" s="1">
        <v>9</v>
      </c>
    </row>
    <row r="43" spans="1:16" ht="15">
      <c r="A43" s="3"/>
      <c r="B43" s="3"/>
      <c r="C43" s="3"/>
      <c r="H43" s="1">
        <v>2012</v>
      </c>
      <c r="I43" s="3"/>
      <c r="J43" s="3"/>
      <c r="K43" s="3"/>
      <c r="L43" s="1">
        <v>16</v>
      </c>
      <c r="M43" s="1">
        <v>40710</v>
      </c>
      <c r="N43" s="1">
        <v>65830</v>
      </c>
      <c r="O43" s="1">
        <v>7</v>
      </c>
      <c r="P43" s="1">
        <v>9</v>
      </c>
    </row>
    <row r="44" spans="1:16" ht="15">
      <c r="A44" s="3"/>
      <c r="B44" s="3"/>
      <c r="C44" s="3"/>
      <c r="H44" s="1">
        <v>2013</v>
      </c>
      <c r="I44" s="3"/>
      <c r="J44" s="3"/>
      <c r="K44" s="3"/>
      <c r="L44" s="1">
        <v>17</v>
      </c>
      <c r="M44" s="1">
        <v>40710</v>
      </c>
      <c r="N44" s="1">
        <v>65830</v>
      </c>
      <c r="O44" s="1">
        <v>7</v>
      </c>
      <c r="P44" s="1">
        <v>9</v>
      </c>
    </row>
    <row r="45" spans="1:16" ht="15">
      <c r="A45" s="3"/>
      <c r="B45" s="3"/>
      <c r="C45" s="3"/>
      <c r="H45" s="1">
        <v>2014</v>
      </c>
      <c r="I45" s="3"/>
      <c r="J45" s="3"/>
      <c r="K45" s="3"/>
      <c r="L45" s="1">
        <v>18</v>
      </c>
      <c r="M45" s="1">
        <v>42020</v>
      </c>
      <c r="N45" s="1">
        <v>65830</v>
      </c>
      <c r="O45" s="1">
        <v>8</v>
      </c>
      <c r="P45" s="1">
        <v>9</v>
      </c>
    </row>
    <row r="46" spans="1:16" ht="15">
      <c r="A46" s="3"/>
      <c r="B46" s="3"/>
      <c r="C46" s="3"/>
      <c r="H46" s="1">
        <v>2015</v>
      </c>
      <c r="I46" s="3"/>
      <c r="J46" s="3"/>
      <c r="K46" s="3"/>
      <c r="L46" s="1">
        <v>19</v>
      </c>
      <c r="M46" s="1">
        <v>42020</v>
      </c>
      <c r="N46" s="1">
        <v>65830</v>
      </c>
      <c r="O46" s="1">
        <v>8</v>
      </c>
      <c r="P46" s="1">
        <v>9</v>
      </c>
    </row>
    <row r="47" spans="1:16" ht="15">
      <c r="A47" s="3"/>
      <c r="B47" s="3"/>
      <c r="C47" s="3"/>
      <c r="H47" s="1">
        <v>2016</v>
      </c>
      <c r="I47" s="3"/>
      <c r="J47" s="3"/>
      <c r="K47" s="3"/>
      <c r="L47" s="1">
        <v>20</v>
      </c>
      <c r="M47" s="1">
        <v>42020</v>
      </c>
      <c r="N47" s="1">
        <v>65830</v>
      </c>
      <c r="O47" s="1">
        <v>8</v>
      </c>
      <c r="P47" s="1">
        <v>9</v>
      </c>
    </row>
    <row r="48" spans="1:16" ht="15">
      <c r="A48" s="3"/>
      <c r="B48" s="3"/>
      <c r="C48" s="3"/>
      <c r="H48" s="1">
        <v>2017</v>
      </c>
      <c r="I48" s="3"/>
      <c r="J48" s="3"/>
      <c r="K48" s="3"/>
      <c r="L48" s="3"/>
      <c r="M48" s="3"/>
      <c r="N48" s="3"/>
      <c r="O48" s="3"/>
      <c r="P48" s="3"/>
    </row>
  </sheetData>
  <sheetProtection password="C50D" sheet="1" objects="1" scenarios="1" selectLockedCells="1"/>
  <mergeCells count="24">
    <mergeCell ref="A31:E42"/>
    <mergeCell ref="A29:C29"/>
    <mergeCell ref="A27:E27"/>
    <mergeCell ref="H26:J26"/>
    <mergeCell ref="A15:C15"/>
    <mergeCell ref="A16:C16"/>
    <mergeCell ref="A17:C17"/>
    <mergeCell ref="A18:C18"/>
    <mergeCell ref="A19:C19"/>
    <mergeCell ref="A20:C20"/>
    <mergeCell ref="A21:C21"/>
    <mergeCell ref="A22:C22"/>
    <mergeCell ref="A24:C24"/>
    <mergeCell ref="A30:E30"/>
    <mergeCell ref="A25:C25"/>
    <mergeCell ref="A26:C26"/>
    <mergeCell ref="A23:B23"/>
    <mergeCell ref="A28:C28"/>
    <mergeCell ref="A1:E5"/>
    <mergeCell ref="A6:E6"/>
    <mergeCell ref="A7:E7"/>
    <mergeCell ref="A8:E8"/>
    <mergeCell ref="A9:E9"/>
    <mergeCell ref="A10:E14"/>
  </mergeCells>
  <dataValidations count="6">
    <dataValidation type="list" allowBlank="1" showInputMessage="1" showErrorMessage="1" promptTitle="20th Stage Year" prompt="Please select the year in which you have reached the maximum." errorTitle="Wrong year" error="Please select the correct Year." sqref="E15">
      <formula1>$H$27:$H$48</formula1>
    </dataValidation>
    <dataValidation type="list" allowBlank="1" showInputMessage="1" showErrorMessage="1" promptTitle="20th Stage Month" prompt="Please select the month in which you have reached the maximum." errorTitle="Wrong selection" error="Please select the correct Month." sqref="D15">
      <formula1>$I$27:$I$38</formula1>
    </dataValidation>
    <dataValidation type="list" allowBlank="1" showInputMessage="1" showErrorMessage="1" promptTitle="10th BP Special Pay" prompt="Please select your Special Pay." errorTitle="Wrong Special Pay" error="Please select the correct Special Pay." sqref="D17">
      <formula1>$H$18:$H$21</formula1>
    </dataValidation>
    <dataValidation type="list" allowBlank="1" showInputMessage="1" showErrorMessage="1" promptTitle="10th BP PQP" prompt="Please select your PQP." errorTitle="Wrong PQP" error="Please select the correct PQP." sqref="D18">
      <formula1>$J$18:$J$23</formula1>
    </dataValidation>
    <dataValidation type="list" allowBlank="1" showInputMessage="1" showErrorMessage="1" promptTitle="10th BP FPP" prompt="Please select your FPP." errorTitle="Wrong FPP" error="Please select the correct FPP." sqref="D19">
      <formula1>$L$19:$L$23</formula1>
    </dataValidation>
    <dataValidation type="list" allowBlank="1" showInputMessage="1" showErrorMessage="1" promptTitle="10th BP HRA %" prompt="Please select your HRA rate." errorTitle="Wrong HRA %" error="Please select the correct HRA %" sqref="C23">
      <formula1>"10,9,7.50"</formula1>
    </dataValidation>
  </dataValidations>
  <printOptions horizontalCentered="1"/>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Rdhakrishnan S</dc:creator>
  <cp:keywords/>
  <dc:description/>
  <cp:lastModifiedBy>Rdhakrishnan S</cp:lastModifiedBy>
  <cp:lastPrinted>2020-11-21T13:04:41Z</cp:lastPrinted>
  <dcterms:created xsi:type="dcterms:W3CDTF">2020-11-19T10:08:56Z</dcterms:created>
  <dcterms:modified xsi:type="dcterms:W3CDTF">2020-11-21T13:06:10Z</dcterms:modified>
  <cp:category/>
  <cp:version/>
  <cp:contentType/>
  <cp:contentStatus/>
</cp:coreProperties>
</file>