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11040" activeTab="0"/>
  </bookViews>
  <sheets>
    <sheet name="AIBEA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<sst xmlns="http://schemas.openxmlformats.org/spreadsheetml/2006/main" count="33" uniqueCount="30">
  <si>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Cadre</t>
  </si>
  <si>
    <t>Substaff</t>
  </si>
  <si>
    <t>Clerk</t>
  </si>
  <si>
    <t>Retired from 01-01-1986 to 31-10-2022</t>
  </si>
  <si>
    <t>Name of the employee/officer:</t>
  </si>
  <si>
    <t>Bank:</t>
  </si>
  <si>
    <t>Date of Retirement (DD/MM/YYYY):</t>
  </si>
  <si>
    <t>Pension Calculation for Award Staff and Officers as per 12th Bipartite Settlement / 9th Joint Note</t>
  </si>
  <si>
    <t>Basic Pension</t>
  </si>
  <si>
    <t>All India Bank Employees' Association</t>
  </si>
  <si>
    <t>Pension - the cherished dream of the visionery leaders, now, then and for ever is a reality today only because of</t>
  </si>
  <si>
    <t>BP</t>
  </si>
  <si>
    <t>DA</t>
  </si>
  <si>
    <t>EX EG</t>
  </si>
  <si>
    <t>Officer - Scale 2</t>
  </si>
  <si>
    <t>Officer - Scale 3</t>
  </si>
  <si>
    <t>Officer - Scale 4</t>
  </si>
  <si>
    <t>Officer - Scale 5</t>
  </si>
  <si>
    <t>Officer - Scale 6</t>
  </si>
  <si>
    <t>Officer - Scale 7</t>
  </si>
  <si>
    <t>Factor</t>
  </si>
  <si>
    <t>Row</t>
  </si>
  <si>
    <t>Dearness Relief - Aug-22 - Jan-23</t>
  </si>
  <si>
    <t>Total</t>
  </si>
  <si>
    <t>Basic Pension:</t>
  </si>
  <si>
    <t>Exgratia from November 2022</t>
  </si>
  <si>
    <t>Officer</t>
  </si>
  <si>
    <t>Retired as:</t>
  </si>
  <si>
    <t>I Love AIBEA</t>
  </si>
  <si>
    <t>AIBEA Right Path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</si>
</sst>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[$-409]dd\-mmm\-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Verdana"/>
      <family val="2"/>
    </font>
    <font>
      <b/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Verdana"/>
      <family val="2"/>
    </font>
    <font>
      <b/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1" fillId="0" borderId="0" xfId="0" applyFont="1" applyAlignment="1" applyProtection="1">
      <alignment vertical="center"/>
      <protection hidden="1"/>
    </xf>
    <xf numFmtId="0" fontId="41" fillId="0" borderId="0" xfId="0" applyFont="1" applyAlignment="1" applyProtection="1">
      <alignment horizontal="center" vertical="center"/>
      <protection hidden="1"/>
    </xf>
    <xf numFmtId="0" fontId="42" fillId="0" borderId="0" xfId="0" applyFont="1" applyAlignment="1" applyProtection="1">
      <alignment/>
      <protection hidden="1"/>
    </xf>
    <xf numFmtId="10" fontId="42" fillId="0" borderId="10" xfId="0" applyNumberFormat="1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/>
      <protection hidden="1"/>
    </xf>
    <xf numFmtId="4" fontId="42" fillId="0" borderId="10" xfId="0" applyNumberFormat="1" applyFont="1" applyBorder="1" applyAlignment="1" applyProtection="1">
      <alignment/>
      <protection hidden="1"/>
    </xf>
    <xf numFmtId="0" fontId="41" fillId="0" borderId="10" xfId="0" applyFont="1" applyBorder="1" applyAlignment="1" applyProtection="1">
      <alignment horizontal="center" vertical="center"/>
      <protection hidden="1"/>
    </xf>
    <xf numFmtId="164" fontId="42" fillId="0" borderId="10" xfId="0" applyNumberFormat="1" applyFont="1" applyBorder="1" applyAlignment="1" applyProtection="1">
      <alignment/>
      <protection hidden="1"/>
    </xf>
    <xf numFmtId="0" fontId="42" fillId="0" borderId="10" xfId="0" applyFont="1" applyBorder="1" applyAlignment="1" applyProtection="1">
      <alignment/>
      <protection hidden="1"/>
    </xf>
    <xf numFmtId="0" fontId="42" fillId="0" borderId="11" xfId="0" applyFont="1" applyBorder="1" applyAlignment="1" applyProtection="1">
      <alignment/>
      <protection hidden="1"/>
    </xf>
    <xf numFmtId="0" fontId="42" fillId="0" borderId="10" xfId="0" applyFont="1" applyBorder="1" applyAlignment="1" applyProtection="1">
      <alignment horizontal="center" vertical="center"/>
      <protection hidden="1"/>
    </xf>
    <xf numFmtId="2" fontId="42" fillId="0" borderId="10" xfId="0" applyNumberFormat="1" applyFont="1" applyBorder="1" applyAlignment="1" applyProtection="1">
      <alignment/>
      <protection hidden="1"/>
    </xf>
    <xf numFmtId="0" fontId="42" fillId="0" borderId="10" xfId="0" applyFont="1" applyBorder="1" applyAlignment="1" applyProtection="1">
      <alignment horizontal="center"/>
      <protection hidden="1"/>
    </xf>
    <xf numFmtId="17" fontId="42" fillId="0" borderId="10" xfId="0" applyNumberFormat="1" applyFont="1" applyBorder="1" applyAlignment="1" applyProtection="1">
      <alignment horizontal="center"/>
      <protection hidden="1"/>
    </xf>
    <xf numFmtId="1" fontId="42" fillId="0" borderId="12" xfId="0" applyNumberFormat="1" applyFont="1" applyBorder="1" applyAlignment="1" applyProtection="1">
      <alignment/>
      <protection hidden="1"/>
    </xf>
    <xf numFmtId="1" fontId="42" fillId="0" borderId="10" xfId="0" applyNumberFormat="1" applyFont="1" applyBorder="1" applyAlignment="1" applyProtection="1">
      <alignment/>
      <protection hidden="1"/>
    </xf>
    <xf numFmtId="10" fontId="42" fillId="0" borderId="10" xfId="0" applyNumberFormat="1" applyFont="1" applyBorder="1" applyAlignment="1" applyProtection="1">
      <alignment/>
      <protection hidden="1"/>
    </xf>
    <xf numFmtId="1" fontId="42" fillId="0" borderId="10" xfId="0" applyNumberFormat="1" applyFont="1" applyBorder="1" applyAlignment="1" applyProtection="1">
      <alignment horizontal="right" vertical="center"/>
      <protection hidden="1"/>
    </xf>
    <xf numFmtId="0" fontId="43" fillId="0" borderId="10" xfId="0" applyFont="1" applyBorder="1" applyAlignment="1" applyProtection="1">
      <alignment vertical="center"/>
      <protection hidden="1"/>
    </xf>
    <xf numFmtId="0" fontId="39" fillId="0" borderId="0" xfId="0" applyFont="1" applyAlignment="1" applyProtection="1">
      <alignment/>
      <protection hidden="1"/>
    </xf>
    <xf numFmtId="4" fontId="41" fillId="0" borderId="10" xfId="0" applyNumberFormat="1" applyFont="1" applyBorder="1" applyAlignment="1" applyProtection="1">
      <alignment vertical="center"/>
      <protection hidden="1"/>
    </xf>
    <xf numFmtId="0" fontId="44" fillId="6" borderId="13" xfId="0" applyFont="1" applyFill="1" applyBorder="1" applyAlignment="1" applyProtection="1">
      <alignment horizontal="left" vertical="center"/>
      <protection locked="0"/>
    </xf>
    <xf numFmtId="0" fontId="44" fillId="6" borderId="14" xfId="0" applyFont="1" applyFill="1" applyBorder="1" applyAlignment="1" applyProtection="1">
      <alignment horizontal="left" vertical="center"/>
      <protection locked="0"/>
    </xf>
    <xf numFmtId="0" fontId="44" fillId="6" borderId="15" xfId="0" applyFont="1" applyFill="1" applyBorder="1" applyAlignment="1" applyProtection="1">
      <alignment horizontal="left" vertical="center"/>
      <protection locked="0"/>
    </xf>
    <xf numFmtId="0" fontId="41" fillId="0" borderId="0" xfId="0" applyFont="1" applyAlignment="1" applyProtection="1">
      <alignment horizontal="center" vertical="center" wrapText="1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41" fillId="0" borderId="16" xfId="0" applyFont="1" applyBorder="1" applyAlignment="1" applyProtection="1">
      <alignment horizontal="center" vertical="center"/>
      <protection hidden="1"/>
    </xf>
    <xf numFmtId="0" fontId="42" fillId="0" borderId="13" xfId="0" applyFont="1" applyBorder="1" applyAlignment="1" applyProtection="1">
      <alignment horizontal="left" vertical="center"/>
      <protection hidden="1"/>
    </xf>
    <xf numFmtId="0" fontId="42" fillId="0" borderId="14" xfId="0" applyFont="1" applyBorder="1" applyAlignment="1" applyProtection="1">
      <alignment horizontal="left" vertical="center"/>
      <protection hidden="1"/>
    </xf>
    <xf numFmtId="0" fontId="42" fillId="0" borderId="15" xfId="0" applyFont="1" applyBorder="1" applyAlignment="1" applyProtection="1">
      <alignment horizontal="left" vertical="center"/>
      <protection hidden="1"/>
    </xf>
    <xf numFmtId="164" fontId="44" fillId="6" borderId="10" xfId="0" applyNumberFormat="1" applyFont="1" applyFill="1" applyBorder="1" applyAlignment="1" applyProtection="1">
      <alignment horizontal="center" vertical="center"/>
      <protection locked="0"/>
    </xf>
    <xf numFmtId="1" fontId="44" fillId="6" borderId="10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Alignment="1" applyProtection="1">
      <alignment horizontal="center" vertical="center"/>
      <protection hidden="1"/>
    </xf>
    <xf numFmtId="1" fontId="44" fillId="6" borderId="10" xfId="0" applyNumberFormat="1" applyFont="1" applyFill="1" applyBorder="1" applyAlignment="1" applyProtection="1">
      <alignment horizontal="left" vertical="center"/>
      <protection locked="0"/>
    </xf>
    <xf numFmtId="0" fontId="41" fillId="0" borderId="10" xfId="0" applyFont="1" applyBorder="1" applyAlignment="1" applyProtection="1">
      <alignment horizontal="left" vertical="center"/>
      <protection hidden="1"/>
    </xf>
    <xf numFmtId="0" fontId="42" fillId="0" borderId="10" xfId="0" applyFont="1" applyBorder="1" applyAlignment="1" applyProtection="1">
      <alignment horizontal="left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20</xdr:row>
      <xdr:rowOff>9525</xdr:rowOff>
    </xdr:from>
    <xdr:to>
      <xdr:col>4</xdr:col>
      <xdr:colOff>200025</xdr:colOff>
      <xdr:row>25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895725"/>
          <a:ext cx="8096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0"/>
  <sheetViews>
    <sheetView tabSelected="1" zoomScalePageLayoutView="0" workbookViewId="0" topLeftCell="A1">
      <selection activeCell="E8" sqref="E8:F8"/>
    </sheetView>
  </sheetViews>
  <sheetFormatPr defaultColWidth="9.140625" defaultRowHeight="15"/>
  <cols>
    <col min="3" max="4" width="9.140625" style="0" customWidth="1"/>
    <col min="5" max="5" width="11.421875" style="0" bestFit="1" customWidth="1"/>
    <col min="13" max="13" width="9.421875" style="0" customWidth="1"/>
    <col min="14" max="14" width="10.8515625" style="0" customWidth="1"/>
    <col min="15" max="15" width="10.28125" style="0" customWidth="1"/>
    <col min="16" max="21" width="9.140625" style="0" customWidth="1"/>
    <col min="22" max="22" width="17.57421875" style="0" customWidth="1"/>
    <col min="23" max="24" width="11.8515625" style="0" customWidth="1"/>
    <col min="25" max="25" width="11.7109375" style="0" bestFit="1" customWidth="1"/>
  </cols>
  <sheetData>
    <row r="1" spans="1:13" ht="15" customHeight="1">
      <c r="A1" s="25" t="s">
        <v>7</v>
      </c>
      <c r="B1" s="25"/>
      <c r="C1" s="25"/>
      <c r="D1" s="25"/>
      <c r="E1" s="25"/>
      <c r="F1" s="25"/>
      <c r="G1" s="25"/>
      <c r="H1" s="25"/>
      <c r="I1" s="2"/>
      <c r="J1" s="2"/>
      <c r="K1" s="2"/>
      <c r="L1" s="2"/>
      <c r="M1" s="2"/>
    </row>
    <row r="2" spans="1:13" ht="15">
      <c r="A2" s="25"/>
      <c r="B2" s="25"/>
      <c r="C2" s="25"/>
      <c r="D2" s="25"/>
      <c r="E2" s="25"/>
      <c r="F2" s="25"/>
      <c r="G2" s="25"/>
      <c r="H2" s="25"/>
      <c r="I2" s="2"/>
      <c r="J2" s="2"/>
      <c r="K2" s="2"/>
      <c r="L2" s="2"/>
      <c r="M2" s="2"/>
    </row>
    <row r="3" spans="1:13" ht="15">
      <c r="A3" s="26" t="s">
        <v>3</v>
      </c>
      <c r="B3" s="26"/>
      <c r="C3" s="26"/>
      <c r="D3" s="26"/>
      <c r="E3" s="26"/>
      <c r="F3" s="26"/>
      <c r="G3" s="26"/>
      <c r="H3" s="26"/>
      <c r="I3" s="1"/>
      <c r="J3" s="1"/>
      <c r="K3" s="1"/>
      <c r="L3" s="1"/>
      <c r="M3" s="1"/>
    </row>
    <row r="4" spans="1:13" ht="15">
      <c r="A4" s="27"/>
      <c r="B4" s="27"/>
      <c r="C4" s="27"/>
      <c r="D4" s="27"/>
      <c r="E4" s="27"/>
      <c r="F4" s="27"/>
      <c r="G4" s="27"/>
      <c r="H4" s="27"/>
      <c r="I4" s="1"/>
      <c r="J4" s="1"/>
      <c r="K4" s="1"/>
      <c r="L4" s="1"/>
      <c r="M4" s="1"/>
    </row>
    <row r="5" spans="1:8" ht="15.75">
      <c r="A5" s="28" t="s">
        <v>4</v>
      </c>
      <c r="B5" s="29"/>
      <c r="C5" s="29"/>
      <c r="D5" s="30"/>
      <c r="E5" s="22" t="s">
        <v>28</v>
      </c>
      <c r="F5" s="23"/>
      <c r="G5" s="23"/>
      <c r="H5" s="24"/>
    </row>
    <row r="6" spans="1:8" ht="15.75">
      <c r="A6" s="28" t="s">
        <v>5</v>
      </c>
      <c r="B6" s="29"/>
      <c r="C6" s="29"/>
      <c r="D6" s="30"/>
      <c r="E6" s="22" t="s">
        <v>29</v>
      </c>
      <c r="F6" s="23"/>
      <c r="G6" s="23"/>
      <c r="H6" s="24"/>
    </row>
    <row r="7" spans="1:8" ht="15.75">
      <c r="A7" s="28" t="s">
        <v>6</v>
      </c>
      <c r="B7" s="29"/>
      <c r="C7" s="29"/>
      <c r="D7" s="30"/>
      <c r="E7" s="31">
        <v>39994</v>
      </c>
      <c r="F7" s="31"/>
      <c r="G7" s="20"/>
      <c r="H7" s="20"/>
    </row>
    <row r="8" spans="1:8" ht="15.75">
      <c r="A8" s="28" t="s">
        <v>24</v>
      </c>
      <c r="B8" s="29"/>
      <c r="C8" s="29"/>
      <c r="D8" s="30"/>
      <c r="E8" s="32"/>
      <c r="F8" s="32"/>
      <c r="G8" s="20"/>
      <c r="H8" s="20"/>
    </row>
    <row r="9" spans="1:8" ht="15.75">
      <c r="A9" s="28" t="s">
        <v>27</v>
      </c>
      <c r="B9" s="29"/>
      <c r="C9" s="29"/>
      <c r="D9" s="30"/>
      <c r="E9" s="34" t="s">
        <v>2</v>
      </c>
      <c r="F9" s="34"/>
      <c r="G9" s="20"/>
      <c r="H9" s="20"/>
    </row>
    <row r="10" spans="1:8" ht="15">
      <c r="A10" s="5"/>
      <c r="B10" s="5"/>
      <c r="C10" s="5"/>
      <c r="D10" s="5"/>
      <c r="E10" s="5"/>
      <c r="F10" s="5"/>
      <c r="G10" s="5"/>
      <c r="H10" s="5"/>
    </row>
    <row r="11" spans="1:8" ht="15.75">
      <c r="A11" s="36" t="s">
        <v>8</v>
      </c>
      <c r="B11" s="36"/>
      <c r="C11" s="36"/>
      <c r="D11" s="36"/>
      <c r="E11" s="6">
        <f>$E$8</f>
        <v>0</v>
      </c>
      <c r="F11" s="5"/>
      <c r="G11" s="5"/>
      <c r="H11" s="5"/>
    </row>
    <row r="12" spans="1:8" ht="15.75">
      <c r="A12" s="36" t="s">
        <v>22</v>
      </c>
      <c r="B12" s="36"/>
      <c r="C12" s="36"/>
      <c r="D12" s="36"/>
      <c r="E12" s="6">
        <f>$E$11*$N$106</f>
        <v>0</v>
      </c>
      <c r="F12" s="5"/>
      <c r="G12" s="5"/>
      <c r="H12" s="5"/>
    </row>
    <row r="13" spans="1:8" ht="15.75">
      <c r="A13" s="36" t="s">
        <v>23</v>
      </c>
      <c r="B13" s="36"/>
      <c r="C13" s="36"/>
      <c r="D13" s="36"/>
      <c r="E13" s="6">
        <f>SUM(E11:E12)</f>
        <v>0</v>
      </c>
      <c r="F13" s="5"/>
      <c r="G13" s="5"/>
      <c r="H13" s="5"/>
    </row>
    <row r="14" spans="1:8" ht="15">
      <c r="A14" s="5"/>
      <c r="B14" s="5"/>
      <c r="C14" s="5"/>
      <c r="D14" s="5"/>
      <c r="E14" s="5"/>
      <c r="F14" s="5"/>
      <c r="G14" s="5"/>
      <c r="H14" s="5"/>
    </row>
    <row r="15" spans="1:8" ht="15">
      <c r="A15" s="35" t="s">
        <v>25</v>
      </c>
      <c r="B15" s="35"/>
      <c r="C15" s="35"/>
      <c r="D15" s="35"/>
      <c r="E15" s="21">
        <f>ROUND(($E$11+$E$12)*$N$110,-2)</f>
        <v>0</v>
      </c>
      <c r="F15" s="5"/>
      <c r="G15" s="5"/>
      <c r="H15" s="5"/>
    </row>
    <row r="16" spans="1:8" ht="15">
      <c r="A16" s="5"/>
      <c r="B16" s="5"/>
      <c r="C16" s="5"/>
      <c r="D16" s="5"/>
      <c r="E16" s="5"/>
      <c r="F16" s="5"/>
      <c r="G16" s="5"/>
      <c r="H16" s="5"/>
    </row>
    <row r="17" spans="1:8" ht="15">
      <c r="A17" s="5"/>
      <c r="B17" s="5"/>
      <c r="C17" s="5"/>
      <c r="D17" s="5"/>
      <c r="E17" s="5"/>
      <c r="F17" s="5"/>
      <c r="G17" s="5"/>
      <c r="H17" s="5"/>
    </row>
    <row r="18" spans="1:8" ht="15">
      <c r="A18" s="25" t="s">
        <v>10</v>
      </c>
      <c r="B18" s="25"/>
      <c r="C18" s="25"/>
      <c r="D18" s="25"/>
      <c r="E18" s="25"/>
      <c r="F18" s="25"/>
      <c r="G18" s="25"/>
      <c r="H18" s="5"/>
    </row>
    <row r="19" spans="1:8" ht="15">
      <c r="A19" s="25"/>
      <c r="B19" s="25"/>
      <c r="C19" s="25"/>
      <c r="D19" s="25"/>
      <c r="E19" s="25"/>
      <c r="F19" s="25"/>
      <c r="G19" s="25"/>
      <c r="H19" s="5"/>
    </row>
    <row r="20" spans="1:8" ht="15">
      <c r="A20" s="5"/>
      <c r="B20" s="5"/>
      <c r="C20" s="5"/>
      <c r="D20" s="5"/>
      <c r="E20" s="5"/>
      <c r="F20" s="5"/>
      <c r="G20" s="5"/>
      <c r="H20" s="5"/>
    </row>
    <row r="21" spans="1:8" ht="15">
      <c r="A21" s="5"/>
      <c r="B21" s="5"/>
      <c r="C21" s="5"/>
      <c r="D21" s="5"/>
      <c r="E21" s="5"/>
      <c r="F21" s="5"/>
      <c r="G21" s="5"/>
      <c r="H21" s="5"/>
    </row>
    <row r="22" spans="1:8" ht="15">
      <c r="A22" s="5"/>
      <c r="B22" s="5"/>
      <c r="C22" s="5"/>
      <c r="D22" s="5"/>
      <c r="E22" s="5"/>
      <c r="F22" s="5"/>
      <c r="G22" s="5"/>
      <c r="H22" s="5"/>
    </row>
    <row r="23" spans="1:8" ht="15.75">
      <c r="A23" s="3"/>
      <c r="B23" s="3"/>
      <c r="C23" s="3"/>
      <c r="D23" s="3"/>
      <c r="E23" s="3"/>
      <c r="F23" s="3"/>
      <c r="G23" s="3"/>
      <c r="H23" s="5"/>
    </row>
    <row r="24" spans="1:8" ht="15.75">
      <c r="A24" s="3"/>
      <c r="B24" s="3"/>
      <c r="C24" s="3"/>
      <c r="D24" s="3"/>
      <c r="E24" s="3"/>
      <c r="F24" s="3"/>
      <c r="G24" s="3"/>
      <c r="H24" s="5"/>
    </row>
    <row r="25" spans="1:8" ht="15.75">
      <c r="A25" s="3"/>
      <c r="B25" s="3"/>
      <c r="C25" s="3"/>
      <c r="D25" s="3"/>
      <c r="E25" s="3"/>
      <c r="F25" s="3"/>
      <c r="G25" s="3"/>
      <c r="H25" s="5"/>
    </row>
    <row r="26" spans="1:8" ht="15.75">
      <c r="A26" s="3"/>
      <c r="B26" s="3"/>
      <c r="C26" s="3"/>
      <c r="D26" s="3"/>
      <c r="E26" s="3"/>
      <c r="F26" s="3"/>
      <c r="G26" s="3"/>
      <c r="H26" s="5"/>
    </row>
    <row r="27" spans="1:8" ht="18.75">
      <c r="A27" s="33" t="s">
        <v>9</v>
      </c>
      <c r="B27" s="33"/>
      <c r="C27" s="33"/>
      <c r="D27" s="33"/>
      <c r="E27" s="33"/>
      <c r="F27" s="33"/>
      <c r="G27" s="33"/>
      <c r="H27" s="5"/>
    </row>
    <row r="94" spans="13:24" ht="15.75" hidden="1">
      <c r="M94" s="7" t="s">
        <v>0</v>
      </c>
      <c r="N94" s="7">
        <v>5</v>
      </c>
      <c r="O94" s="7">
        <v>6</v>
      </c>
      <c r="P94" s="7">
        <v>7</v>
      </c>
      <c r="Q94" s="7">
        <v>8</v>
      </c>
      <c r="R94" s="7">
        <v>9</v>
      </c>
      <c r="S94" s="7">
        <v>10</v>
      </c>
      <c r="T94" s="7">
        <v>11</v>
      </c>
      <c r="U94" s="5"/>
      <c r="V94" s="8">
        <v>31413</v>
      </c>
      <c r="W94" s="9">
        <v>5</v>
      </c>
      <c r="X94" s="10"/>
    </row>
    <row r="95" spans="13:25" ht="15.75" hidden="1">
      <c r="M95" s="11">
        <v>8</v>
      </c>
      <c r="N95" s="12">
        <v>0.17</v>
      </c>
      <c r="O95" s="12">
        <v>0.15</v>
      </c>
      <c r="P95" s="12">
        <v>0.12</v>
      </c>
      <c r="Q95" s="12">
        <v>0.07</v>
      </c>
      <c r="R95" s="12">
        <v>0.05</v>
      </c>
      <c r="S95" s="12">
        <v>0.03</v>
      </c>
      <c r="T95" s="12">
        <v>0.02</v>
      </c>
      <c r="U95" s="5"/>
      <c r="V95" s="8">
        <f>IF(N108&gt;7,X95,Y95)</f>
        <v>33909</v>
      </c>
      <c r="W95" s="9">
        <v>6</v>
      </c>
      <c r="X95" s="8">
        <v>33909</v>
      </c>
      <c r="Y95" s="8">
        <v>34151</v>
      </c>
    </row>
    <row r="96" spans="13:24" ht="15.75" hidden="1">
      <c r="M96" s="11">
        <v>9</v>
      </c>
      <c r="N96" s="12">
        <v>0.17</v>
      </c>
      <c r="O96" s="12">
        <v>0.15</v>
      </c>
      <c r="P96" s="12">
        <v>0.12</v>
      </c>
      <c r="Q96" s="12">
        <v>0.07</v>
      </c>
      <c r="R96" s="12">
        <v>0.05</v>
      </c>
      <c r="S96" s="12">
        <v>0.03</v>
      </c>
      <c r="T96" s="12">
        <v>0.02</v>
      </c>
      <c r="U96" s="5"/>
      <c r="V96" s="8">
        <v>35886</v>
      </c>
      <c r="W96" s="9">
        <v>7</v>
      </c>
      <c r="X96" s="10"/>
    </row>
    <row r="97" spans="13:24" ht="15.75" hidden="1">
      <c r="M97" s="11">
        <v>1</v>
      </c>
      <c r="N97" s="12">
        <v>0.17</v>
      </c>
      <c r="O97" s="12">
        <v>0.15</v>
      </c>
      <c r="P97" s="12">
        <v>0.12</v>
      </c>
      <c r="Q97" s="12">
        <v>0.07</v>
      </c>
      <c r="R97" s="12">
        <v>0.05</v>
      </c>
      <c r="S97" s="12">
        <v>0.03</v>
      </c>
      <c r="T97" s="12">
        <v>0.02</v>
      </c>
      <c r="U97" s="5"/>
      <c r="V97" s="8">
        <v>37561</v>
      </c>
      <c r="W97" s="9">
        <v>8</v>
      </c>
      <c r="X97" s="10"/>
    </row>
    <row r="98" spans="13:24" ht="15.75" hidden="1">
      <c r="M98" s="11">
        <v>2</v>
      </c>
      <c r="N98" s="12">
        <v>0.17</v>
      </c>
      <c r="O98" s="12">
        <v>0.15</v>
      </c>
      <c r="P98" s="12">
        <v>0.12</v>
      </c>
      <c r="Q98" s="12">
        <v>0.07</v>
      </c>
      <c r="R98" s="12">
        <v>0.05</v>
      </c>
      <c r="S98" s="12">
        <v>0.03</v>
      </c>
      <c r="T98" s="12">
        <v>0.02</v>
      </c>
      <c r="U98" s="5"/>
      <c r="V98" s="8">
        <v>39387</v>
      </c>
      <c r="W98" s="9">
        <v>9</v>
      </c>
      <c r="X98" s="10"/>
    </row>
    <row r="99" spans="13:24" ht="15.75" hidden="1">
      <c r="M99" s="11">
        <v>3</v>
      </c>
      <c r="N99" s="12">
        <v>0.17</v>
      </c>
      <c r="O99" s="12">
        <v>0.15</v>
      </c>
      <c r="P99" s="12">
        <v>0.12</v>
      </c>
      <c r="Q99" s="12">
        <v>0.07</v>
      </c>
      <c r="R99" s="12">
        <v>0.05</v>
      </c>
      <c r="S99" s="12">
        <v>0.03</v>
      </c>
      <c r="T99" s="12">
        <v>0.02</v>
      </c>
      <c r="U99" s="5"/>
      <c r="V99" s="8">
        <v>41214</v>
      </c>
      <c r="W99" s="9">
        <v>10</v>
      </c>
      <c r="X99" s="10"/>
    </row>
    <row r="100" spans="13:24" ht="15.75" hidden="1">
      <c r="M100" s="11">
        <v>4</v>
      </c>
      <c r="N100" s="12">
        <v>0.17</v>
      </c>
      <c r="O100" s="12">
        <v>0.15</v>
      </c>
      <c r="P100" s="12">
        <v>0.12</v>
      </c>
      <c r="Q100" s="12">
        <v>0.07</v>
      </c>
      <c r="R100" s="12">
        <v>0.05</v>
      </c>
      <c r="S100" s="12">
        <v>0.03</v>
      </c>
      <c r="T100" s="12">
        <v>0.02</v>
      </c>
      <c r="U100" s="5"/>
      <c r="V100" s="8">
        <v>43040</v>
      </c>
      <c r="W100" s="9">
        <v>11</v>
      </c>
      <c r="X100" s="10"/>
    </row>
    <row r="101" spans="13:24" ht="15.75" hidden="1">
      <c r="M101" s="11">
        <v>5</v>
      </c>
      <c r="N101" s="12">
        <v>0.17</v>
      </c>
      <c r="O101" s="12">
        <v>0.15</v>
      </c>
      <c r="P101" s="12">
        <v>0.12</v>
      </c>
      <c r="Q101" s="12">
        <v>0.07</v>
      </c>
      <c r="R101" s="12">
        <v>0.05</v>
      </c>
      <c r="S101" s="12">
        <v>0.03</v>
      </c>
      <c r="T101" s="12">
        <v>0.02</v>
      </c>
      <c r="U101" s="5"/>
      <c r="V101" s="8">
        <v>44866</v>
      </c>
      <c r="W101" s="9">
        <v>12</v>
      </c>
      <c r="X101" s="10"/>
    </row>
    <row r="102" spans="13:24" ht="15.75" hidden="1">
      <c r="M102" s="11">
        <v>6</v>
      </c>
      <c r="N102" s="12">
        <v>0.17</v>
      </c>
      <c r="O102" s="12">
        <v>0.15</v>
      </c>
      <c r="P102" s="12">
        <v>0.12</v>
      </c>
      <c r="Q102" s="12">
        <v>0.07</v>
      </c>
      <c r="R102" s="12">
        <v>0.05</v>
      </c>
      <c r="S102" s="12">
        <v>0.03</v>
      </c>
      <c r="T102" s="12">
        <v>0.02</v>
      </c>
      <c r="U102" s="5"/>
      <c r="V102" s="5"/>
      <c r="W102" s="5"/>
      <c r="X102" s="5"/>
    </row>
    <row r="103" spans="13:24" ht="15.75" hidden="1">
      <c r="M103" s="11">
        <v>7</v>
      </c>
      <c r="N103" s="12">
        <v>0.17</v>
      </c>
      <c r="O103" s="12">
        <v>0.15</v>
      </c>
      <c r="P103" s="12">
        <v>0.12</v>
      </c>
      <c r="Q103" s="12">
        <v>0.07</v>
      </c>
      <c r="R103" s="12">
        <v>0.05</v>
      </c>
      <c r="S103" s="12">
        <v>0.03</v>
      </c>
      <c r="T103" s="12">
        <v>0.02</v>
      </c>
      <c r="U103" s="5"/>
      <c r="V103" s="13" t="s">
        <v>11</v>
      </c>
      <c r="W103" s="14">
        <v>44866</v>
      </c>
      <c r="X103" s="14">
        <v>44866</v>
      </c>
    </row>
    <row r="104" spans="13:24" ht="15.75" hidden="1">
      <c r="M104" s="5"/>
      <c r="N104" s="5"/>
      <c r="O104" s="5"/>
      <c r="P104" s="5"/>
      <c r="Q104" s="5"/>
      <c r="R104" s="5"/>
      <c r="S104" s="5"/>
      <c r="T104" s="5"/>
      <c r="U104" s="5"/>
      <c r="V104" s="13">
        <v>5</v>
      </c>
      <c r="W104" s="4">
        <v>13.1588</v>
      </c>
      <c r="X104" s="4">
        <v>13.1588</v>
      </c>
    </row>
    <row r="105" spans="13:24" ht="15.75" hidden="1">
      <c r="M105" s="9" t="s">
        <v>11</v>
      </c>
      <c r="N105" s="15">
        <f>IF($E$7&gt;=$V$100,11,IF($E$7&gt;=$V$99,10,IF($E$7&gt;=$V$98,9,IF($E$7&gt;=$V$97,8,IF($E$7&gt;=$V$96,7,IF($E$7&gt;=$V$95,6,IF($E$7&gt;=$V$94,5,0)))))))</f>
        <v>9</v>
      </c>
      <c r="O105" s="5"/>
      <c r="P105" s="5"/>
      <c r="Q105" s="5"/>
      <c r="R105" s="5"/>
      <c r="S105" s="5"/>
      <c r="T105" s="16">
        <v>800</v>
      </c>
      <c r="U105" s="5"/>
      <c r="V105" s="13">
        <v>6</v>
      </c>
      <c r="W105" s="4">
        <v>6.3945</v>
      </c>
      <c r="X105" s="4">
        <v>6.3945</v>
      </c>
    </row>
    <row r="106" spans="13:24" ht="15.75" hidden="1">
      <c r="M106" s="9" t="s">
        <v>12</v>
      </c>
      <c r="N106" s="17">
        <f>IF($N$105&gt;=$V$110,$W$110,IF($N$105&gt;=$V$109,$W$109,IF($N$105&gt;=$V$108,$W$108,IF($N$105&gt;=$V$107,$W$107,IF($N$105&gt;=$V$106,$W$106,IF($N$105&gt;=$V$105,$W$105,IF($N$105&gt;=$V$104,$W$104,0)))))))</f>
        <v>2.1075</v>
      </c>
      <c r="O106" s="17">
        <f>IF($N$105&gt;=$V$110,$X$110,IF($N$105&gt;=$V$109,$X$109,IF($N$105&gt;=$V$108,$X$108,IF($N$105&gt;=$V$107,$X$107,IF($N$105&gt;=$V$106,$X$106,IF($N$105&gt;=$V$105,$X$105,IF($N$105&gt;=$V$104,$X$104,0)))))))</f>
        <v>2.1075</v>
      </c>
      <c r="P106" s="5"/>
      <c r="Q106" s="5"/>
      <c r="R106" s="5"/>
      <c r="S106" s="5"/>
      <c r="T106" s="16">
        <v>450</v>
      </c>
      <c r="U106" s="5"/>
      <c r="V106" s="13">
        <v>7</v>
      </c>
      <c r="W106" s="4">
        <v>4.0632</v>
      </c>
      <c r="X106" s="4">
        <v>4.0632</v>
      </c>
    </row>
    <row r="107" spans="13:24" ht="15.75" hidden="1">
      <c r="M107" s="9" t="s">
        <v>13</v>
      </c>
      <c r="N107" s="9">
        <f>IF($N$105=5,IF($E$8&lt;1251,800,450),IF($N$105=6,IF($E$8&lt;2401,800,450),IF($N$105=7,IF($E$8&lt;3551,800,450),0)))</f>
        <v>0</v>
      </c>
      <c r="O107" s="5"/>
      <c r="P107" s="5"/>
      <c r="Q107" s="5"/>
      <c r="R107" s="5"/>
      <c r="S107" s="5"/>
      <c r="T107" s="5"/>
      <c r="U107" s="5"/>
      <c r="V107" s="13">
        <v>8</v>
      </c>
      <c r="W107" s="4">
        <v>2.7756</v>
      </c>
      <c r="X107" s="4">
        <v>2.7756</v>
      </c>
    </row>
    <row r="108" spans="13:24" ht="15.75" hidden="1">
      <c r="M108" s="9" t="s">
        <v>0</v>
      </c>
      <c r="N108" s="9">
        <f>VLOOKUP($E9,$V$112:$W$114,2,FALSE())</f>
        <v>9</v>
      </c>
      <c r="O108" s="5"/>
      <c r="P108" s="5"/>
      <c r="Q108" s="5"/>
      <c r="R108" s="5"/>
      <c r="S108" s="5"/>
      <c r="T108" s="5"/>
      <c r="U108" s="5"/>
      <c r="V108" s="13">
        <v>9</v>
      </c>
      <c r="W108" s="4">
        <v>2.1075</v>
      </c>
      <c r="X108" s="4">
        <v>2.1075</v>
      </c>
    </row>
    <row r="109" spans="13:24" ht="15.75" hidden="1">
      <c r="M109" s="9" t="s">
        <v>21</v>
      </c>
      <c r="N109" s="18">
        <f>$N$105-3</f>
        <v>6</v>
      </c>
      <c r="O109" s="5"/>
      <c r="P109" s="5"/>
      <c r="Q109" s="5"/>
      <c r="R109" s="5"/>
      <c r="S109" s="5"/>
      <c r="T109" s="5"/>
      <c r="U109" s="5"/>
      <c r="V109" s="13">
        <v>10</v>
      </c>
      <c r="W109" s="4">
        <v>1.004</v>
      </c>
      <c r="X109" s="4">
        <v>1.004</v>
      </c>
    </row>
    <row r="110" spans="13:24" ht="15.75" hidden="1">
      <c r="M110" s="9" t="s">
        <v>20</v>
      </c>
      <c r="N110" s="19">
        <f>VLOOKUP($N108,$M$94:$T$103,$N$109,FALSE())</f>
        <v>0.05</v>
      </c>
      <c r="O110" s="5"/>
      <c r="P110" s="5"/>
      <c r="Q110" s="5"/>
      <c r="R110" s="5"/>
      <c r="S110" s="5"/>
      <c r="T110" s="5"/>
      <c r="U110" s="5"/>
      <c r="V110" s="13">
        <v>11</v>
      </c>
      <c r="W110" s="4">
        <v>0.3682</v>
      </c>
      <c r="X110" s="4">
        <v>0.3682</v>
      </c>
    </row>
    <row r="111" spans="13:24" ht="15" hidden="1"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3:24" ht="15.75" hidden="1">
      <c r="M112" s="5"/>
      <c r="N112" s="5"/>
      <c r="O112" s="5"/>
      <c r="P112" s="5"/>
      <c r="Q112" s="5"/>
      <c r="R112" s="5"/>
      <c r="S112" s="5"/>
      <c r="T112" s="5"/>
      <c r="U112" s="5"/>
      <c r="V112" s="9" t="s">
        <v>1</v>
      </c>
      <c r="W112" s="11">
        <v>8</v>
      </c>
      <c r="X112" s="5"/>
    </row>
    <row r="113" spans="13:24" ht="15.75" hidden="1">
      <c r="M113" s="5"/>
      <c r="N113" s="5"/>
      <c r="O113" s="5"/>
      <c r="P113" s="5"/>
      <c r="Q113" s="5"/>
      <c r="R113" s="5"/>
      <c r="S113" s="5"/>
      <c r="T113" s="5"/>
      <c r="U113" s="5"/>
      <c r="V113" s="9" t="s">
        <v>2</v>
      </c>
      <c r="W113" s="11">
        <v>9</v>
      </c>
      <c r="X113" s="5"/>
    </row>
    <row r="114" spans="13:24" ht="15.75" hidden="1">
      <c r="M114" s="5"/>
      <c r="N114" s="5"/>
      <c r="O114" s="5"/>
      <c r="P114" s="5"/>
      <c r="Q114" s="5"/>
      <c r="R114" s="5"/>
      <c r="S114" s="5"/>
      <c r="T114" s="5"/>
      <c r="U114" s="5"/>
      <c r="V114" s="9" t="s">
        <v>26</v>
      </c>
      <c r="W114" s="11">
        <v>1</v>
      </c>
      <c r="X114" s="5"/>
    </row>
    <row r="115" spans="13:24" ht="15.75" hidden="1">
      <c r="M115" s="5"/>
      <c r="N115" s="5"/>
      <c r="O115" s="5"/>
      <c r="P115" s="5"/>
      <c r="Q115" s="5"/>
      <c r="R115" s="5"/>
      <c r="S115" s="5"/>
      <c r="T115" s="5"/>
      <c r="U115" s="5"/>
      <c r="V115" s="9" t="s">
        <v>14</v>
      </c>
      <c r="W115" s="11">
        <v>2</v>
      </c>
      <c r="X115" s="5"/>
    </row>
    <row r="116" spans="13:24" ht="15.75" hidden="1">
      <c r="M116" s="5"/>
      <c r="N116" s="5"/>
      <c r="O116" s="5"/>
      <c r="P116" s="5"/>
      <c r="Q116" s="5"/>
      <c r="R116" s="5"/>
      <c r="S116" s="5"/>
      <c r="T116" s="5"/>
      <c r="U116" s="5"/>
      <c r="V116" s="9" t="s">
        <v>15</v>
      </c>
      <c r="W116" s="11">
        <v>3</v>
      </c>
      <c r="X116" s="5"/>
    </row>
    <row r="117" spans="13:24" ht="15.75" hidden="1">
      <c r="M117" s="5"/>
      <c r="N117" s="5"/>
      <c r="O117" s="5"/>
      <c r="P117" s="5"/>
      <c r="Q117" s="5"/>
      <c r="R117" s="5"/>
      <c r="S117" s="5"/>
      <c r="T117" s="5"/>
      <c r="U117" s="5"/>
      <c r="V117" s="9" t="s">
        <v>16</v>
      </c>
      <c r="W117" s="11">
        <v>4</v>
      </c>
      <c r="X117" s="5"/>
    </row>
    <row r="118" spans="13:24" ht="15.75" hidden="1">
      <c r="M118" s="5"/>
      <c r="N118" s="5"/>
      <c r="O118" s="5"/>
      <c r="P118" s="5"/>
      <c r="Q118" s="5"/>
      <c r="R118" s="5"/>
      <c r="S118" s="5"/>
      <c r="T118" s="5"/>
      <c r="U118" s="5"/>
      <c r="V118" s="9" t="s">
        <v>17</v>
      </c>
      <c r="W118" s="11">
        <v>5</v>
      </c>
      <c r="X118" s="5"/>
    </row>
    <row r="119" spans="13:24" ht="15.75" hidden="1">
      <c r="M119" s="5"/>
      <c r="N119" s="5"/>
      <c r="O119" s="5"/>
      <c r="P119" s="5"/>
      <c r="Q119" s="5"/>
      <c r="R119" s="5"/>
      <c r="S119" s="5"/>
      <c r="T119" s="5"/>
      <c r="U119" s="5"/>
      <c r="V119" s="9" t="s">
        <v>18</v>
      </c>
      <c r="W119" s="11">
        <v>6</v>
      </c>
      <c r="X119" s="5"/>
    </row>
    <row r="120" spans="13:24" ht="15.75" hidden="1">
      <c r="M120" s="5"/>
      <c r="N120" s="5"/>
      <c r="O120" s="5"/>
      <c r="P120" s="5"/>
      <c r="Q120" s="5"/>
      <c r="R120" s="5"/>
      <c r="S120" s="5"/>
      <c r="T120" s="5"/>
      <c r="U120" s="5"/>
      <c r="V120" s="9" t="s">
        <v>19</v>
      </c>
      <c r="W120" s="11">
        <v>7</v>
      </c>
      <c r="X120" s="5"/>
    </row>
  </sheetData>
  <sheetProtection password="C50D" sheet="1" selectLockedCells="1"/>
  <mergeCells count="19">
    <mergeCell ref="E5:H5"/>
    <mergeCell ref="A27:G27"/>
    <mergeCell ref="A9:D9"/>
    <mergeCell ref="E9:F9"/>
    <mergeCell ref="A15:D15"/>
    <mergeCell ref="A18:G19"/>
    <mergeCell ref="A11:D11"/>
    <mergeCell ref="A12:D12"/>
    <mergeCell ref="A13:D13"/>
    <mergeCell ref="E6:H6"/>
    <mergeCell ref="A1:H2"/>
    <mergeCell ref="A3:H3"/>
    <mergeCell ref="A4:H4"/>
    <mergeCell ref="A7:D7"/>
    <mergeCell ref="A8:D8"/>
    <mergeCell ref="E7:F7"/>
    <mergeCell ref="E8:F8"/>
    <mergeCell ref="A5:D5"/>
    <mergeCell ref="A6:D6"/>
  </mergeCells>
  <dataValidations count="1">
    <dataValidation type="list" showInputMessage="1" showErrorMessage="1" prompt="Please select your Cadre at the time of Retirement" error="Incorrect Selection" sqref="E9:F9">
      <formula1>$V$112:$V$114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Radhakrishnan</dc:creator>
  <cp:keywords/>
  <dc:description/>
  <cp:lastModifiedBy>Radhakrishnan</cp:lastModifiedBy>
  <cp:lastPrinted>2024-01-14T13:21:43Z</cp:lastPrinted>
  <dcterms:created xsi:type="dcterms:W3CDTF">2024-01-14T04:34:06Z</dcterms:created>
  <dcterms:modified xsi:type="dcterms:W3CDTF">2024-03-08T07:59:27Z</dcterms:modified>
  <cp:category/>
  <cp:version/>
  <cp:contentType/>
  <cp:contentStatus/>
</cp:coreProperties>
</file>